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rual mod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₹&quot;#,##0;(&quot;₹&quot;#,##0);&quot;-&quot;"/>
  </numFmts>
  <fonts count="13">
    <font>
      <name val="Calibri"/>
      <family val="2"/>
      <color theme="1"/>
      <sz val="11"/>
      <scheme val="minor"/>
    </font>
    <font>
      <name val="Arial"/>
      <b val="1"/>
      <color rgb="000F766E"/>
      <sz val="14"/>
    </font>
    <font>
      <name val="Arial"/>
      <i val="1"/>
      <color rgb="005A6B68"/>
      <sz val="10"/>
    </font>
    <font>
      <name val="Arial"/>
      <b val="1"/>
      <color rgb="000F766E"/>
      <sz val="10"/>
    </font>
    <font>
      <name val="Arial"/>
      <b val="1"/>
      <color rgb="00FFFFFF"/>
      <sz val="10"/>
    </font>
    <font>
      <name val="Arial"/>
      <sz val="10"/>
    </font>
    <font>
      <name val="Arial"/>
      <color rgb="000000FF"/>
      <sz val="10"/>
    </font>
    <font>
      <name val="Arial"/>
      <color rgb="00A3541B"/>
      <sz val="10"/>
    </font>
    <font>
      <name val="Arial"/>
      <b val="1"/>
      <sz val="10"/>
    </font>
    <font>
      <name val="Arial"/>
      <b val="1"/>
      <color rgb="00A3541B"/>
      <sz val="10"/>
    </font>
    <font>
      <name val="Arial"/>
      <color rgb="000000FF"/>
      <sz val="9"/>
    </font>
    <font>
      <name val="Arial"/>
      <color rgb="00000000"/>
      <sz val="9"/>
    </font>
    <font>
      <name val="Arial"/>
      <i val="1"/>
      <color rgb="000000FF"/>
      <sz val="9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6CC"/>
      </patternFill>
    </fill>
    <fill>
      <patternFill patternType="solid">
        <fgColor rgb="00EFF3F1"/>
      </patternFill>
    </fill>
  </fills>
  <borders count="2">
    <border>
      <left/>
      <right/>
      <top/>
      <bottom/>
      <diagonal/>
    </border>
    <border>
      <left style="thin">
        <color rgb="00DDE4E2"/>
      </left>
      <right style="thin">
        <color rgb="00DDE4E2"/>
      </right>
      <top style="thin">
        <color rgb="00DDE4E2"/>
      </top>
      <bottom style="thin">
        <color rgb="00DDE4E2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0" borderId="1" pivotButton="0" quotePrefix="0" xfId="0"/>
    <xf numFmtId="164" fontId="6" fillId="3" borderId="1" pivotButton="0" quotePrefix="0" xfId="0"/>
    <xf numFmtId="10" fontId="6" fillId="3" borderId="1" pivotButton="0" quotePrefix="0" xfId="0"/>
    <xf numFmtId="164" fontId="5" fillId="0" borderId="1" pivotButton="0" quotePrefix="0" xfId="0"/>
    <xf numFmtId="10" fontId="5" fillId="0" borderId="1" pivotButton="0" quotePrefix="0" xfId="0"/>
    <xf numFmtId="164" fontId="7" fillId="0" borderId="1" pivotButton="0" quotePrefix="0" xfId="0"/>
    <xf numFmtId="0" fontId="5" fillId="4" borderId="1" pivotButton="0" quotePrefix="0" xfId="0"/>
    <xf numFmtId="164" fontId="5" fillId="4" borderId="1" pivotButton="0" quotePrefix="0" xfId="0"/>
    <xf numFmtId="10" fontId="5" fillId="4" borderId="1" pivotButton="0" quotePrefix="0" xfId="0"/>
    <xf numFmtId="164" fontId="7" fillId="4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0" fillId="0" borderId="1" pivotButton="0" quotePrefix="0" xfId="0"/>
    <xf numFmtId="0" fontId="9" fillId="0" borderId="1" pivotButton="0" quotePrefix="0" xfId="0"/>
    <xf numFmtId="164" fontId="9" fillId="0" borderId="1" pivotButton="0" quotePrefix="0" xfId="0"/>
    <xf numFmtId="164" fontId="9" fillId="0" borderId="0" pivotButton="0" quotePrefix="0" xfId="0"/>
    <xf numFmtId="0" fontId="8" fillId="0" borderId="0" pivotButton="0" quotePrefix="0" xfId="0"/>
    <xf numFmtId="164" fontId="8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6" customWidth="1" min="3" max="3"/>
    <col width="17" customWidth="1" min="4" max="4"/>
    <col width="11" customWidth="1" min="5" max="5"/>
    <col width="18" customWidth="1" min="6" max="6"/>
    <col width="17" customWidth="1" min="7" max="7"/>
    <col width="4" customWidth="1" min="8" max="8"/>
    <col width="17" customWidth="1" min="9" max="9"/>
    <col width="13" customWidth="1" min="10" max="10"/>
    <col width="15" customWidth="1" min="11" max="11"/>
  </cols>
  <sheetData>
    <row r="1">
      <c r="A1" s="1" t="inlineStr">
        <is>
          <t>Tiered Rebate Accrual Model</t>
        </is>
      </c>
    </row>
    <row r="2">
      <c r="A2" s="2" t="inlineStr">
        <is>
          <t>Whole-volume versus stepped, accrued month by month, with the catch-up when the expected tier moves.</t>
        </is>
      </c>
    </row>
    <row r="4">
      <c r="A4" s="3" t="inlineStr">
        <is>
          <t>TIER TABLE — edit the yellow cells</t>
        </is>
      </c>
    </row>
    <row r="5" ht="30" customHeight="1">
      <c r="A5" s="4" t="inlineStr">
        <is>
          <t>Tier</t>
        </is>
      </c>
      <c r="B5" s="4" t="inlineStr">
        <is>
          <t>From (₹ cumulative)</t>
        </is>
      </c>
      <c r="C5" s="4" t="inlineStr">
        <is>
          <t>Rate %</t>
        </is>
      </c>
    </row>
    <row r="6">
      <c r="A6" s="5" t="inlineStr">
        <is>
          <t>Tier 1</t>
        </is>
      </c>
      <c r="B6" s="6" t="n">
        <v>0</v>
      </c>
      <c r="C6" s="7" t="n">
        <v>0</v>
      </c>
    </row>
    <row r="7">
      <c r="A7" s="5" t="inlineStr">
        <is>
          <t>Tier 2</t>
        </is>
      </c>
      <c r="B7" s="6" t="n">
        <v>5000000</v>
      </c>
      <c r="C7" s="7" t="n">
        <v>0.01</v>
      </c>
    </row>
    <row r="8">
      <c r="A8" s="5" t="inlineStr">
        <is>
          <t>Tier 3</t>
        </is>
      </c>
      <c r="B8" s="6" t="n">
        <v>10000000</v>
      </c>
      <c r="C8" s="7" t="n">
        <v>0.02</v>
      </c>
    </row>
    <row r="9">
      <c r="A9" s="5" t="inlineStr">
        <is>
          <t>Tier 4</t>
        </is>
      </c>
      <c r="B9" s="6" t="n">
        <v>20000000</v>
      </c>
      <c r="C9" s="7" t="n">
        <v>0.03</v>
      </c>
    </row>
    <row r="10">
      <c r="A10" s="2" t="inlineStr">
        <is>
          <t>Thresholds must ascend. Tier 1 must start at 0.</t>
        </is>
      </c>
    </row>
    <row r="12">
      <c r="A12" s="3" t="inlineStr">
        <is>
          <t>MONTHLY PURCHASES — enter column B only</t>
        </is>
      </c>
    </row>
    <row r="13" ht="30" customHeight="1">
      <c r="A13" s="4" t="inlineStr">
        <is>
          <t>Month</t>
        </is>
      </c>
      <c r="B13" s="4" t="inlineStr">
        <is>
          <t>Purchases (₹)</t>
        </is>
      </c>
      <c r="C13" s="4" t="inlineStr">
        <is>
          <t>Cumulative (₹)</t>
        </is>
      </c>
      <c r="D13" s="4" t="inlineStr">
        <is>
          <t>Full-year forecast (₹)</t>
        </is>
      </c>
      <c r="E13" s="4" t="inlineStr">
        <is>
          <t>Expected rate</t>
        </is>
      </c>
      <c r="F13" s="4" t="inlineStr">
        <is>
          <t>Accrual required (₹)</t>
        </is>
      </c>
      <c r="G13" s="4" t="inlineStr">
        <is>
          <t>Accrual this month (₹)</t>
        </is>
      </c>
      <c r="H13" s="4" t="inlineStr"/>
      <c r="I13" s="4" t="inlineStr">
        <is>
          <t>If accrued at rate earned to date (₹)</t>
        </is>
      </c>
      <c r="J13" s="4" t="inlineStr">
        <is>
          <t>Difference (₹)</t>
        </is>
      </c>
      <c r="K13" s="4" t="inlineStr"/>
    </row>
    <row r="14">
      <c r="A14" s="5" t="inlineStr">
        <is>
          <t>Apr</t>
        </is>
      </c>
      <c r="B14" s="6" t="n">
        <v>1200000</v>
      </c>
      <c r="C14" s="8">
        <f>$B$14</f>
        <v>1200000</v>
      </c>
      <c r="D14" s="8">
        <f>IFERROR($C14/1*12,0)</f>
        <v>14400000.0</v>
      </c>
      <c r="E14" s="9">
        <f>INDEX($C$6:$C$9,MATCH($D14,$B$6:$B$9,1))</f>
        <v>0.02</v>
      </c>
      <c r="F14" s="8">
        <f>$C14*$E14</f>
        <v>24000.0</v>
      </c>
      <c r="G14" s="8">
        <f>$F14</f>
        <v>24000.0</v>
      </c>
      <c r="I14" s="8">
        <f>$C14*INDEX($C$6:$C$9,MATCH($C14,$B$6:$B$9,1))</f>
        <v>0</v>
      </c>
      <c r="J14" s="10">
        <f>$F14-$I14</f>
        <v>24000.0</v>
      </c>
    </row>
    <row r="15">
      <c r="A15" s="11" t="inlineStr">
        <is>
          <t>May</t>
        </is>
      </c>
      <c r="B15" s="6" t="n">
        <v>1350000</v>
      </c>
      <c r="C15" s="12">
        <f>$C14+$B15</f>
        <v>2550000</v>
      </c>
      <c r="D15" s="12">
        <f>IFERROR($C15/2*12,0)</f>
        <v>15300000.0</v>
      </c>
      <c r="E15" s="13">
        <f>INDEX($C$6:$C$9,MATCH($D15,$B$6:$B$9,1))</f>
        <v>0.02</v>
      </c>
      <c r="F15" s="12">
        <f>$C15*$E15</f>
        <v>51000.0</v>
      </c>
      <c r="G15" s="12">
        <f>$F15-$F14</f>
        <v>27000.0</v>
      </c>
      <c r="I15" s="12">
        <f>$C15*INDEX($C$6:$C$9,MATCH($C15,$B$6:$B$9,1))</f>
        <v>0</v>
      </c>
      <c r="J15" s="14">
        <f>$F15-$I15</f>
        <v>51000.0</v>
      </c>
    </row>
    <row r="16">
      <c r="A16" s="5" t="inlineStr">
        <is>
          <t>Jun</t>
        </is>
      </c>
      <c r="B16" s="6" t="n">
        <v>1100000</v>
      </c>
      <c r="C16" s="8">
        <f>$C15+$B16</f>
        <v>3650000</v>
      </c>
      <c r="D16" s="8">
        <f>IFERROR($C16/3*12,0)</f>
        <v>14600000.0</v>
      </c>
      <c r="E16" s="9">
        <f>INDEX($C$6:$C$9,MATCH($D16,$B$6:$B$9,1))</f>
        <v>0.02</v>
      </c>
      <c r="F16" s="8">
        <f>$C16*$E16</f>
        <v>73000.0</v>
      </c>
      <c r="G16" s="8">
        <f>$F16-$F15</f>
        <v>22000.0</v>
      </c>
      <c r="I16" s="8">
        <f>$C16*INDEX($C$6:$C$9,MATCH($C16,$B$6:$B$9,1))</f>
        <v>0</v>
      </c>
      <c r="J16" s="10">
        <f>$F16-$I16</f>
        <v>73000.0</v>
      </c>
    </row>
    <row r="17">
      <c r="A17" s="11" t="inlineStr">
        <is>
          <t>Jul</t>
        </is>
      </c>
      <c r="B17" s="6" t="n">
        <v>1600000</v>
      </c>
      <c r="C17" s="12">
        <f>$C16+$B17</f>
        <v>5250000</v>
      </c>
      <c r="D17" s="12">
        <f>IFERROR($C17/4*12,0)</f>
        <v>15750000.0</v>
      </c>
      <c r="E17" s="13">
        <f>INDEX($C$6:$C$9,MATCH($D17,$B$6:$B$9,1))</f>
        <v>0.02</v>
      </c>
      <c r="F17" s="12">
        <f>$C17*$E17</f>
        <v>105000.0</v>
      </c>
      <c r="G17" s="12">
        <f>$F17-$F16</f>
        <v>32000.0</v>
      </c>
      <c r="I17" s="12">
        <f>$C17*INDEX($C$6:$C$9,MATCH($C17,$B$6:$B$9,1))</f>
        <v>52500.0</v>
      </c>
      <c r="J17" s="14">
        <f>$F17-$I17</f>
        <v>52500.0</v>
      </c>
    </row>
    <row r="18">
      <c r="A18" s="5" t="inlineStr">
        <is>
          <t>Aug</t>
        </is>
      </c>
      <c r="B18" s="6" t="n">
        <v>1750000</v>
      </c>
      <c r="C18" s="8">
        <f>$C17+$B18</f>
        <v>7000000</v>
      </c>
      <c r="D18" s="8">
        <f>IFERROR($C18/5*12,0)</f>
        <v>16800000.0</v>
      </c>
      <c r="E18" s="9">
        <f>INDEX($C$6:$C$9,MATCH($D18,$B$6:$B$9,1))</f>
        <v>0.02</v>
      </c>
      <c r="F18" s="8">
        <f>$C18*$E18</f>
        <v>140000.0</v>
      </c>
      <c r="G18" s="8">
        <f>$F18-$F17</f>
        <v>35000.0</v>
      </c>
      <c r="I18" s="8">
        <f>$C18*INDEX($C$6:$C$9,MATCH($C18,$B$6:$B$9,1))</f>
        <v>70000.0</v>
      </c>
      <c r="J18" s="10">
        <f>$F18-$I18</f>
        <v>70000.0</v>
      </c>
    </row>
    <row r="19">
      <c r="A19" s="11" t="inlineStr">
        <is>
          <t>Sep</t>
        </is>
      </c>
      <c r="B19" s="6" t="n">
        <v>2100000</v>
      </c>
      <c r="C19" s="12">
        <f>$C18+$B19</f>
        <v>9100000</v>
      </c>
      <c r="D19" s="12">
        <f>IFERROR($C19/6*12,0)</f>
        <v>18200000.0</v>
      </c>
      <c r="E19" s="13">
        <f>INDEX($C$6:$C$9,MATCH($D19,$B$6:$B$9,1))</f>
        <v>0.02</v>
      </c>
      <c r="F19" s="12">
        <f>$C19*$E19</f>
        <v>182000.0</v>
      </c>
      <c r="G19" s="12">
        <f>$F19-$F18</f>
        <v>42000.0</v>
      </c>
      <c r="I19" s="12">
        <f>$C19*INDEX($C$6:$C$9,MATCH($C19,$B$6:$B$9,1))</f>
        <v>91000.0</v>
      </c>
      <c r="J19" s="14">
        <f>$F19-$I19</f>
        <v>91000.0</v>
      </c>
    </row>
    <row r="20">
      <c r="A20" s="5" t="inlineStr">
        <is>
          <t>Oct</t>
        </is>
      </c>
      <c r="B20" s="6" t="n">
        <v>2400000</v>
      </c>
      <c r="C20" s="8">
        <f>$C19+$B20</f>
        <v>11500000</v>
      </c>
      <c r="D20" s="8">
        <f>IFERROR($C20/7*12,0)</f>
        <v>19714285.714285716</v>
      </c>
      <c r="E20" s="9">
        <f>INDEX($C$6:$C$9,MATCH($D20,$B$6:$B$9,1))</f>
        <v>0.02</v>
      </c>
      <c r="F20" s="8">
        <f>$C20*$E20</f>
        <v>230000.0</v>
      </c>
      <c r="G20" s="8">
        <f>$F20-$F19</f>
        <v>48000.0</v>
      </c>
      <c r="I20" s="8">
        <f>$C20*INDEX($C$6:$C$9,MATCH($C20,$B$6:$B$9,1))</f>
        <v>230000.0</v>
      </c>
      <c r="J20" s="10">
        <f>$F20-$I20</f>
        <v>0.0</v>
      </c>
    </row>
    <row r="21">
      <c r="A21" s="11" t="inlineStr">
        <is>
          <t>Nov</t>
        </is>
      </c>
      <c r="B21" s="6" t="n">
        <v>1900000</v>
      </c>
      <c r="C21" s="12">
        <f>$C20+$B21</f>
        <v>13400000</v>
      </c>
      <c r="D21" s="12">
        <f>IFERROR($C21/8*12,0)</f>
        <v>20100000.0</v>
      </c>
      <c r="E21" s="13">
        <f>INDEX($C$6:$C$9,MATCH($D21,$B$6:$B$9,1))</f>
        <v>0.03</v>
      </c>
      <c r="F21" s="12">
        <f>$C21*$E21</f>
        <v>402000.0</v>
      </c>
      <c r="G21" s="12">
        <f>$F21-$F20</f>
        <v>172000.0</v>
      </c>
      <c r="I21" s="12">
        <f>$C21*INDEX($C$6:$C$9,MATCH($C21,$B$6:$B$9,1))</f>
        <v>268000.0</v>
      </c>
      <c r="J21" s="14">
        <f>$F21-$I21</f>
        <v>134000.0</v>
      </c>
    </row>
    <row r="22">
      <c r="A22" s="5" t="inlineStr">
        <is>
          <t>Dec</t>
        </is>
      </c>
      <c r="B22" s="6" t="n">
        <v>1500000</v>
      </c>
      <c r="C22" s="8">
        <f>$C21+$B22</f>
        <v>14900000</v>
      </c>
      <c r="D22" s="8">
        <f>IFERROR($C22/9*12,0)</f>
        <v>19866666.666666664</v>
      </c>
      <c r="E22" s="9">
        <f>INDEX($C$6:$C$9,MATCH($D22,$B$6:$B$9,1))</f>
        <v>0.02</v>
      </c>
      <c r="F22" s="8">
        <f>$C22*$E22</f>
        <v>298000.0</v>
      </c>
      <c r="G22" s="8">
        <f>$F22-$F21</f>
        <v>-104000.0</v>
      </c>
      <c r="I22" s="8">
        <f>$C22*INDEX($C$6:$C$9,MATCH($C22,$B$6:$B$9,1))</f>
        <v>298000.0</v>
      </c>
      <c r="J22" s="10">
        <f>$F22-$I22</f>
        <v>0.0</v>
      </c>
    </row>
    <row r="23">
      <c r="A23" s="11" t="inlineStr">
        <is>
          <t>Jan</t>
        </is>
      </c>
      <c r="B23" s="6" t="n">
        <v>1300000</v>
      </c>
      <c r="C23" s="12">
        <f>$C22+$B23</f>
        <v>16200000</v>
      </c>
      <c r="D23" s="12">
        <f>IFERROR($C23/10*12,0)</f>
        <v>19440000.0</v>
      </c>
      <c r="E23" s="13">
        <f>INDEX($C$6:$C$9,MATCH($D23,$B$6:$B$9,1))</f>
        <v>0.02</v>
      </c>
      <c r="F23" s="12">
        <f>$C23*$E23</f>
        <v>324000.0</v>
      </c>
      <c r="G23" s="12">
        <f>$F23-$F22</f>
        <v>26000.0</v>
      </c>
      <c r="I23" s="12">
        <f>$C23*INDEX($C$6:$C$9,MATCH($C23,$B$6:$B$9,1))</f>
        <v>324000.0</v>
      </c>
      <c r="J23" s="14">
        <f>$F23-$I23</f>
        <v>0.0</v>
      </c>
    </row>
    <row r="24">
      <c r="A24" s="5" t="inlineStr">
        <is>
          <t>Feb</t>
        </is>
      </c>
      <c r="B24" s="6" t="n">
        <v>1250000</v>
      </c>
      <c r="C24" s="8">
        <f>$C23+$B24</f>
        <v>17450000</v>
      </c>
      <c r="D24" s="8">
        <f>IFERROR($C24/11*12,0)</f>
        <v>19036363.636363637</v>
      </c>
      <c r="E24" s="9">
        <f>INDEX($C$6:$C$9,MATCH($D24,$B$6:$B$9,1))</f>
        <v>0.02</v>
      </c>
      <c r="F24" s="8">
        <f>$C24*$E24</f>
        <v>349000.0</v>
      </c>
      <c r="G24" s="8">
        <f>$F24-$F23</f>
        <v>25000.0</v>
      </c>
      <c r="I24" s="8">
        <f>$C24*INDEX($C$6:$C$9,MATCH($C24,$B$6:$B$9,1))</f>
        <v>349000.0</v>
      </c>
      <c r="J24" s="10">
        <f>$F24-$I24</f>
        <v>0.0</v>
      </c>
    </row>
    <row r="25">
      <c r="A25" s="11" t="inlineStr">
        <is>
          <t>Mar</t>
        </is>
      </c>
      <c r="B25" s="6" t="n">
        <v>1400000</v>
      </c>
      <c r="C25" s="12">
        <f>$C24+$B25</f>
        <v>18850000</v>
      </c>
      <c r="D25" s="12">
        <f>IFERROR($C25/12*12,0)</f>
        <v>18850000.0</v>
      </c>
      <c r="E25" s="13">
        <f>INDEX($C$6:$C$9,MATCH($D25,$B$6:$B$9,1))</f>
        <v>0.02</v>
      </c>
      <c r="F25" s="12">
        <f>$C25*$E25</f>
        <v>377000.0</v>
      </c>
      <c r="G25" s="12">
        <f>$F25-$F24</f>
        <v>28000.0</v>
      </c>
      <c r="I25" s="12">
        <f>$C25*INDEX($C$6:$C$9,MATCH($C25,$B$6:$B$9,1))</f>
        <v>377000.0</v>
      </c>
      <c r="J25" s="14">
        <f>$F25-$I25</f>
        <v>0.0</v>
      </c>
    </row>
    <row r="26">
      <c r="A26" s="15" t="inlineStr">
        <is>
          <t>Year total</t>
        </is>
      </c>
      <c r="B26" s="16">
        <f>SUM($B$14:$B$25)</f>
        <v>18850000</v>
      </c>
      <c r="G26" s="16">
        <f>SUM($G$14:$G$25)</f>
        <v>377000.0</v>
      </c>
    </row>
    <row r="28">
      <c r="A28" s="3" t="inlineStr">
        <is>
          <t>SETTLEMENT — what is actually owed at year end</t>
        </is>
      </c>
    </row>
    <row r="29" ht="30" customHeight="1">
      <c r="A29" s="4" t="inlineStr"/>
      <c r="B29" s="4" t="inlineStr">
        <is>
          <t>Whole-volume (retrospective)</t>
        </is>
      </c>
      <c r="C29" s="4" t="inlineStr">
        <is>
          <t>Stepped (incremental)</t>
        </is>
      </c>
    </row>
    <row r="30">
      <c r="A30" s="5" t="inlineStr">
        <is>
          <t>Final cumulative volume (₹)</t>
        </is>
      </c>
      <c r="B30" s="8">
        <f>$C$25</f>
        <v>18850000</v>
      </c>
      <c r="C30" s="17" t="n"/>
    </row>
    <row r="31">
      <c r="A31" s="15" t="inlineStr">
        <is>
          <t>Rebate earned (₹)</t>
        </is>
      </c>
      <c r="B31" s="16">
        <f>$C$25*INDEX($C$6:$C$9,MATCH($C$25,$B$6:$B$9,1))</f>
        <v>377000.0</v>
      </c>
      <c r="C31" s="16">
        <f>SUM($G$37:$G$40)</f>
        <v>227000.0</v>
      </c>
    </row>
    <row r="32">
      <c r="A32" s="5" t="inlineStr">
        <is>
          <t>Accrued during the year (₹)</t>
        </is>
      </c>
      <c r="B32" s="8">
        <f>$G$26</f>
        <v>377000.0</v>
      </c>
      <c r="C32" s="17" t="n"/>
    </row>
    <row r="33">
      <c r="A33" s="18" t="inlineStr">
        <is>
          <t>True-up at settlement (₹)</t>
        </is>
      </c>
      <c r="B33" s="19">
        <f>$B$31-$B$32</f>
        <v>0.0</v>
      </c>
      <c r="C33" s="17" t="n"/>
      <c r="E33" s="2" t="inlineStr">
        <is>
          <t>A small true-up means the accrual method works. A large one means it does not.</t>
        </is>
      </c>
    </row>
    <row r="34">
      <c r="A34" s="2" t="inlineStr">
        <is>
          <t>Whole-volume costs this much more (₹)</t>
        </is>
      </c>
      <c r="C34" s="20">
        <f>$B$31-$C$31</f>
        <v>150000.0</v>
      </c>
      <c r="E34" s="2" t="inlineStr">
        <is>
          <t>A negative month in column G is correct: the expected tier fell, so the earlier over-accrual reverses.</t>
        </is>
      </c>
    </row>
    <row r="35">
      <c r="E35" s="3" t="inlineStr">
        <is>
          <t>STEPPED WORKING</t>
        </is>
      </c>
    </row>
    <row r="36" ht="30" customHeight="1">
      <c r="A36" s="4" t="inlineStr"/>
      <c r="B36" s="4" t="inlineStr"/>
      <c r="C36" s="4" t="inlineStr"/>
      <c r="D36" s="4" t="inlineStr"/>
      <c r="E36" s="4" t="inlineStr">
        <is>
          <t>Tier</t>
        </is>
      </c>
      <c r="F36" s="4" t="inlineStr">
        <is>
          <t>Volume in tier (₹)</t>
        </is>
      </c>
      <c r="G36" s="4" t="inlineStr">
        <is>
          <t>Rebate (₹)</t>
        </is>
      </c>
    </row>
    <row r="37">
      <c r="E37" s="5" t="str">
        <f>$A$6</f>
        <v>Tier 1</v>
      </c>
      <c r="F37" s="8">
        <f>MAX(0,MIN($C$25,$B$7)-$B$6)</f>
        <v>5000000</v>
      </c>
      <c r="G37" s="8">
        <f>$F37*$C$6</f>
        <v>0</v>
      </c>
    </row>
    <row r="38">
      <c r="E38" s="5" t="str">
        <f>$A$7</f>
        <v>Tier 2</v>
      </c>
      <c r="F38" s="8">
        <f>MAX(0,MIN($C$25,$B$8)-$B$7)</f>
        <v>5000000</v>
      </c>
      <c r="G38" s="8">
        <f>$F38*$C$7</f>
        <v>50000.0</v>
      </c>
    </row>
    <row r="39">
      <c r="E39" s="5" t="str">
        <f>$A$8</f>
        <v>Tier 3</v>
      </c>
      <c r="F39" s="8">
        <f>MAX(0,MIN($C$25,$B$9)-$B$8)</f>
        <v>8850000</v>
      </c>
      <c r="G39" s="8">
        <f>$F39*$C$8</f>
        <v>177000.0</v>
      </c>
    </row>
    <row r="40">
      <c r="E40" s="5" t="str">
        <f>$A$9</f>
        <v>Tier 4</v>
      </c>
      <c r="F40" s="8">
        <f>MAX(0,MIN($C$25,1E+15)-$B$9)</f>
        <v>0</v>
      </c>
      <c r="G40" s="8">
        <f>$F40*$C$9</f>
        <v>0.0</v>
      </c>
    </row>
    <row r="41">
      <c r="F41" s="21" t="inlineStr">
        <is>
          <t>Total</t>
        </is>
      </c>
      <c r="G41" s="22">
        <f>SUM($G$37:$G$40)</f>
        <v>227000.0</v>
      </c>
    </row>
    <row r="43">
      <c r="A43" s="23" t="inlineStr">
        <is>
          <t>Blue text = you type here.</t>
        </is>
      </c>
    </row>
    <row r="44">
      <c r="A44" s="24" t="inlineStr">
        <is>
          <t>Black text = calculated, do not overwrite.</t>
        </is>
      </c>
    </row>
    <row r="45">
      <c r="A45" s="24" t="inlineStr">
        <is>
          <t>Yellow fill = key assumption.</t>
        </is>
      </c>
    </row>
    <row r="46">
      <c r="A46" s="25" t="inlineStr">
        <is>
          <t>Italic blue rows are EXAMPLES — delete them before you start.</t>
        </is>
      </c>
    </row>
    <row r="48">
      <c r="A48" s="2" t="inlineStr">
        <is>
          <t>Method: accrue at the rate you EXPECT to reach for the full period, not the rate earned so far. Column I shows the common wrong method and column J the understatement it creates.</t>
        </is>
      </c>
    </row>
    <row r="49">
      <c r="A49" s="2" t="inlineStr">
        <is>
          <t>Source of all figures: entered by the user. Example values are illustrative only.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2026-08-24T02:31:49Z</dcterms:created>
  <dcterms:modified xmlns:dcterms="http://purl.org/dc/terms/" xmlns:xsi="http://www.w3.org/2001/XMLSchema-instance" xsi:type="dcterms:W3CDTF">2026-08-24T02:31:49Z</dcterms:modified>
</cp:coreProperties>
</file>